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200"/>
  </bookViews>
  <sheets>
    <sheet name="第二政务季度" sheetId="5" r:id="rId1"/>
  </sheets>
  <calcPr calcId="144525"/>
</workbook>
</file>

<file path=xl/sharedStrings.xml><?xml version="1.0" encoding="utf-8"?>
<sst xmlns="http://schemas.openxmlformats.org/spreadsheetml/2006/main" count="38" uniqueCount="22">
  <si>
    <t>海口市秀英区民政局2023年第二季度惠民项目资金发放情况表</t>
  </si>
  <si>
    <t>单位</t>
  </si>
  <si>
    <t>城市低保支出
(4-6月份)</t>
  </si>
  <si>
    <t>农村低保支出     (4-6月份)</t>
  </si>
  <si>
    <t>特困供养支出
(4-6月份)</t>
  </si>
  <si>
    <t>临时救助支出
(4-6月份)</t>
  </si>
  <si>
    <t>高龄补贴支出    (4-6月份)</t>
  </si>
  <si>
    <t>重度残疾人护理
补贴支出
(4-6月份)</t>
  </si>
  <si>
    <t>困难残疾人生活
补贴支出
(4-6月份)</t>
  </si>
  <si>
    <t>困境儿童生活
补贴支出
(4-6月份)</t>
  </si>
  <si>
    <t>特困供养照料护理(4-6月份)</t>
  </si>
  <si>
    <t>人数</t>
  </si>
  <si>
    <t>金额
（元）</t>
  </si>
  <si>
    <t>西秀镇</t>
  </si>
  <si>
    <t>长流镇</t>
  </si>
  <si>
    <t>海秀镇</t>
  </si>
  <si>
    <t>石山镇</t>
  </si>
  <si>
    <t>永兴镇</t>
  </si>
  <si>
    <t>东山镇</t>
  </si>
  <si>
    <t>海秀办</t>
  </si>
  <si>
    <t>秀英办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</si>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</sst>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sz val="11"/>
      <name val="宋体"/>
      <charset val="134"/>
    </font>
    <font>
      <sz val="20"/>
      <name val="黑体"/>
      <charset val="134"/>
    </font>
    <font>
      <sz val="11"/>
      <color indexed="8"/>
      <name val="宋体"/>
      <charset val="134"/>
    </font>
    <font>
      <sz val="11"/>
      <name val="Times New Roma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人数详细_1" xfId="49"/>
    <cellStyle name="常规_人数详细" xfId="50"/>
    <cellStyle name="常规_人数详细_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2"/>
  <sheetViews>
    <sheetView tabSelected="1" workbookViewId="0">
      <selection activeCell="K6" sqref="K6"/>
    </sheetView>
  </sheetViews>
  <sheetFormatPr defaultColWidth="9" defaultRowHeight="14.25"/>
  <cols>
    <col min="1" max="1" width="8.375" style="1" customWidth="1"/>
    <col min="2" max="2" width="6.625" style="3" customWidth="1"/>
    <col min="3" max="3" width="11.375" style="4" customWidth="1"/>
    <col min="4" max="4" width="7.5" style="3" customWidth="1"/>
    <col min="5" max="5" width="10.625" style="3" customWidth="1"/>
    <col min="6" max="6" width="6.625" style="3" customWidth="1"/>
    <col min="7" max="7" width="9.625" style="3" customWidth="1"/>
    <col min="8" max="8" width="6.625" style="3" customWidth="1"/>
    <col min="9" max="9" width="9.625" style="3" customWidth="1"/>
    <col min="10" max="10" width="6.625" style="3" customWidth="1"/>
    <col min="11" max="11" width="9.625" style="3" customWidth="1"/>
    <col min="12" max="12" width="6.625" style="1" customWidth="1"/>
    <col min="13" max="13" width="9.625" style="1" customWidth="1"/>
    <col min="14" max="14" width="6.625" style="1" customWidth="1"/>
    <col min="15" max="15" width="9.625" style="1" customWidth="1"/>
    <col min="16" max="16" width="6.625" style="1" customWidth="1"/>
    <col min="17" max="17" width="9.625" style="1" customWidth="1"/>
    <col min="18" max="18" width="6.625" style="1" customWidth="1"/>
    <col min="19" max="19" width="10.75" style="1" customWidth="1"/>
    <col min="20" max="16384" width="9" style="1"/>
  </cols>
  <sheetData>
    <row r="1" s="1" customFormat="1" ht="48" customHeight="1" spans="1:19">
      <c r="A1" s="5" t="s">
        <v>0</v>
      </c>
      <c r="B1" s="5"/>
      <c r="C1" s="6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="1" customFormat="1" ht="44" customHeight="1" spans="1:19">
      <c r="A2" s="7" t="s">
        <v>1</v>
      </c>
      <c r="B2" s="8" t="s">
        <v>2</v>
      </c>
      <c r="C2" s="8"/>
      <c r="D2" s="8" t="s">
        <v>3</v>
      </c>
      <c r="E2" s="9"/>
      <c r="F2" s="8" t="s">
        <v>4</v>
      </c>
      <c r="G2" s="9"/>
      <c r="H2" s="10" t="s">
        <v>5</v>
      </c>
      <c r="I2" s="10"/>
      <c r="J2" s="10" t="s">
        <v>6</v>
      </c>
      <c r="K2" s="10"/>
      <c r="L2" s="8" t="s">
        <v>7</v>
      </c>
      <c r="M2" s="9"/>
      <c r="N2" s="8" t="s">
        <v>8</v>
      </c>
      <c r="O2" s="9"/>
      <c r="P2" s="8" t="s">
        <v>9</v>
      </c>
      <c r="Q2" s="9"/>
      <c r="R2" s="8" t="s">
        <v>10</v>
      </c>
      <c r="S2" s="9"/>
    </row>
    <row r="3" s="1" customFormat="1" ht="45" customHeight="1" spans="1:19">
      <c r="A3" s="7"/>
      <c r="B3" s="9" t="s">
        <v>11</v>
      </c>
      <c r="C3" s="8" t="s">
        <v>12</v>
      </c>
      <c r="D3" s="9" t="s">
        <v>11</v>
      </c>
      <c r="E3" s="8" t="s">
        <v>12</v>
      </c>
      <c r="F3" s="9" t="s">
        <v>11</v>
      </c>
      <c r="G3" s="8" t="s">
        <v>12</v>
      </c>
      <c r="H3" s="9" t="s">
        <v>11</v>
      </c>
      <c r="I3" s="8" t="s">
        <v>12</v>
      </c>
      <c r="J3" s="9" t="s">
        <v>11</v>
      </c>
      <c r="K3" s="8" t="s">
        <v>12</v>
      </c>
      <c r="L3" s="9" t="s">
        <v>11</v>
      </c>
      <c r="M3" s="8" t="s">
        <v>12</v>
      </c>
      <c r="N3" s="9" t="s">
        <v>11</v>
      </c>
      <c r="O3" s="8" t="s">
        <v>12</v>
      </c>
      <c r="P3" s="9" t="s">
        <v>11</v>
      </c>
      <c r="Q3" s="8" t="s">
        <v>12</v>
      </c>
      <c r="R3" s="9" t="s">
        <v>11</v>
      </c>
      <c r="S3" s="8" t="s">
        <v>12</v>
      </c>
    </row>
    <row r="4" s="2" customFormat="1" ht="45" customHeight="1" spans="1:19">
      <c r="A4" s="11" t="s">
        <v>13</v>
      </c>
      <c r="B4" s="12">
        <v>89</v>
      </c>
      <c r="C4" s="13">
        <v>148581</v>
      </c>
      <c r="D4" s="12">
        <v>120</v>
      </c>
      <c r="E4" s="13">
        <v>210678</v>
      </c>
      <c r="F4" s="12">
        <v>73</v>
      </c>
      <c r="G4" s="13">
        <v>175200</v>
      </c>
      <c r="H4" s="12">
        <v>0</v>
      </c>
      <c r="I4" s="13">
        <v>0</v>
      </c>
      <c r="J4" s="12">
        <v>730</v>
      </c>
      <c r="K4" s="13">
        <v>289009</v>
      </c>
      <c r="L4" s="12">
        <f>834+834+844</f>
        <v>2512</v>
      </c>
      <c r="M4" s="13">
        <f>204875+203850+208665</f>
        <v>617390</v>
      </c>
      <c r="N4" s="12">
        <f>94+94+94</f>
        <v>282</v>
      </c>
      <c r="O4" s="13">
        <f>9400+9400+9400</f>
        <v>28200</v>
      </c>
      <c r="P4" s="14">
        <v>57</v>
      </c>
      <c r="Q4" s="14">
        <v>96360</v>
      </c>
      <c r="R4" s="12">
        <v>67</v>
      </c>
      <c r="S4" s="13">
        <v>59109</v>
      </c>
    </row>
    <row r="5" s="2" customFormat="1" ht="45" customHeight="1" spans="1:19">
      <c r="A5" s="11" t="s">
        <v>14</v>
      </c>
      <c r="B5" s="12">
        <v>190</v>
      </c>
      <c r="C5" s="13">
        <v>324367</v>
      </c>
      <c r="D5" s="12">
        <v>63</v>
      </c>
      <c r="E5" s="13">
        <v>106191</v>
      </c>
      <c r="F5" s="12">
        <v>78</v>
      </c>
      <c r="G5" s="13">
        <v>189600</v>
      </c>
      <c r="H5" s="12">
        <v>11</v>
      </c>
      <c r="I5" s="13">
        <v>33550</v>
      </c>
      <c r="J5" s="12">
        <v>566</v>
      </c>
      <c r="K5" s="13">
        <v>218862</v>
      </c>
      <c r="L5" s="12">
        <f>513+515+517</f>
        <v>1545</v>
      </c>
      <c r="M5" s="13">
        <f>124970+126245+128240</f>
        <v>379455</v>
      </c>
      <c r="N5" s="12">
        <f>100+101+102</f>
        <v>303</v>
      </c>
      <c r="O5" s="13">
        <f>10100+10200+10400</f>
        <v>30700</v>
      </c>
      <c r="P5" s="14">
        <v>46</v>
      </c>
      <c r="Q5" s="14">
        <v>78160</v>
      </c>
      <c r="R5" s="12">
        <v>64</v>
      </c>
      <c r="S5" s="13">
        <v>74664</v>
      </c>
    </row>
    <row r="6" s="2" customFormat="1" ht="45" customHeight="1" spans="1:19">
      <c r="A6" s="11" t="s">
        <v>15</v>
      </c>
      <c r="B6" s="12">
        <v>13</v>
      </c>
      <c r="C6" s="13">
        <v>28368</v>
      </c>
      <c r="D6" s="12">
        <v>9</v>
      </c>
      <c r="E6" s="13">
        <v>19284</v>
      </c>
      <c r="F6" s="12">
        <v>0</v>
      </c>
      <c r="G6" s="13">
        <v>0</v>
      </c>
      <c r="H6" s="12">
        <v>0</v>
      </c>
      <c r="I6" s="13">
        <v>0</v>
      </c>
      <c r="J6" s="12">
        <v>95</v>
      </c>
      <c r="K6" s="13">
        <v>80786</v>
      </c>
      <c r="L6" s="12">
        <f>157+160+159</f>
        <v>476</v>
      </c>
      <c r="M6" s="13">
        <f>35235+37040+35845</f>
        <v>108120</v>
      </c>
      <c r="N6" s="12">
        <f>12+12+12</f>
        <v>36</v>
      </c>
      <c r="O6" s="13">
        <f>1200+1200+1200</f>
        <v>3600</v>
      </c>
      <c r="P6" s="14">
        <v>22</v>
      </c>
      <c r="Q6" s="14">
        <v>38120</v>
      </c>
      <c r="R6" s="12">
        <v>0</v>
      </c>
      <c r="S6" s="13">
        <v>0</v>
      </c>
    </row>
    <row r="7" s="2" customFormat="1" ht="45" customHeight="1" spans="1:19">
      <c r="A7" s="11" t="s">
        <v>16</v>
      </c>
      <c r="B7" s="12">
        <v>81</v>
      </c>
      <c r="C7" s="13">
        <v>132295</v>
      </c>
      <c r="D7" s="12">
        <v>286</v>
      </c>
      <c r="E7" s="13">
        <v>449189.5</v>
      </c>
      <c r="F7" s="12">
        <v>109</v>
      </c>
      <c r="G7" s="13">
        <v>259200</v>
      </c>
      <c r="H7" s="12">
        <v>8</v>
      </c>
      <c r="I7" s="13">
        <v>17080</v>
      </c>
      <c r="J7" s="12">
        <v>782</v>
      </c>
      <c r="K7" s="13">
        <v>349481</v>
      </c>
      <c r="L7" s="12">
        <f>690+691+690</f>
        <v>2071</v>
      </c>
      <c r="M7" s="13">
        <f>162985+163370+161345</f>
        <v>487700</v>
      </c>
      <c r="N7" s="12">
        <f>108+105+106</f>
        <v>319</v>
      </c>
      <c r="O7" s="13">
        <f>10800+10500+10600</f>
        <v>31900</v>
      </c>
      <c r="P7" s="14">
        <v>28</v>
      </c>
      <c r="Q7" s="14">
        <v>46140</v>
      </c>
      <c r="R7" s="12">
        <v>91</v>
      </c>
      <c r="S7" s="13">
        <v>56730</v>
      </c>
    </row>
    <row r="8" s="2" customFormat="1" ht="45" customHeight="1" spans="1:19">
      <c r="A8" s="11" t="s">
        <v>17</v>
      </c>
      <c r="B8" s="12">
        <v>76</v>
      </c>
      <c r="C8" s="13">
        <v>112351.5</v>
      </c>
      <c r="D8" s="12">
        <v>382</v>
      </c>
      <c r="E8" s="13">
        <v>609621.68</v>
      </c>
      <c r="F8" s="12">
        <v>77</v>
      </c>
      <c r="G8" s="13">
        <v>183200</v>
      </c>
      <c r="H8" s="12">
        <v>8</v>
      </c>
      <c r="I8" s="13">
        <v>15860</v>
      </c>
      <c r="J8" s="12">
        <v>575</v>
      </c>
      <c r="K8" s="13">
        <v>246530</v>
      </c>
      <c r="L8" s="12">
        <f>460+461+461</f>
        <v>1382</v>
      </c>
      <c r="M8" s="13">
        <f>116065+115735+115760</f>
        <v>347560</v>
      </c>
      <c r="N8" s="12">
        <f>159+158+158</f>
        <v>475</v>
      </c>
      <c r="O8" s="13">
        <f>15900+15900+15800</f>
        <v>47600</v>
      </c>
      <c r="P8" s="14">
        <v>42</v>
      </c>
      <c r="Q8" s="14">
        <v>70430</v>
      </c>
      <c r="R8" s="12">
        <v>70</v>
      </c>
      <c r="S8" s="13">
        <v>48312</v>
      </c>
    </row>
    <row r="9" s="2" customFormat="1" ht="45" customHeight="1" spans="1:19">
      <c r="A9" s="11" t="s">
        <v>18</v>
      </c>
      <c r="B9" s="12">
        <v>183</v>
      </c>
      <c r="C9" s="13">
        <v>251278.5</v>
      </c>
      <c r="D9" s="12">
        <v>914</v>
      </c>
      <c r="E9" s="13">
        <v>1511075.75</v>
      </c>
      <c r="F9" s="12">
        <v>344</v>
      </c>
      <c r="G9" s="13">
        <v>818400</v>
      </c>
      <c r="H9" s="12">
        <v>21</v>
      </c>
      <c r="I9" s="13">
        <v>37210</v>
      </c>
      <c r="J9" s="12">
        <v>1250</v>
      </c>
      <c r="K9" s="13">
        <v>439842</v>
      </c>
      <c r="L9" s="12">
        <f>1207+1211+1215</f>
        <v>3633</v>
      </c>
      <c r="M9" s="13">
        <f>288355+288270+289240</f>
        <v>865865</v>
      </c>
      <c r="N9" s="12">
        <f>402+405+408</f>
        <v>1215</v>
      </c>
      <c r="O9" s="13">
        <f>40500+40800+41100</f>
        <v>122400</v>
      </c>
      <c r="P9" s="14">
        <v>121</v>
      </c>
      <c r="Q9" s="14">
        <v>137570</v>
      </c>
      <c r="R9" s="12">
        <v>225</v>
      </c>
      <c r="S9" s="13">
        <v>150426</v>
      </c>
    </row>
    <row r="10" s="2" customFormat="1" ht="45" customHeight="1" spans="1:19">
      <c r="A10" s="11" t="s">
        <v>19</v>
      </c>
      <c r="B10" s="12">
        <v>21</v>
      </c>
      <c r="C10" s="13">
        <v>44566</v>
      </c>
      <c r="D10" s="12">
        <v>0</v>
      </c>
      <c r="E10" s="13">
        <v>0</v>
      </c>
      <c r="F10" s="12">
        <v>1</v>
      </c>
      <c r="G10" s="13">
        <v>2400</v>
      </c>
      <c r="H10" s="12">
        <v>0</v>
      </c>
      <c r="I10" s="13">
        <v>0</v>
      </c>
      <c r="J10" s="12">
        <v>533</v>
      </c>
      <c r="K10" s="13">
        <v>203170</v>
      </c>
      <c r="L10" s="12">
        <f>266+272+272</f>
        <v>810</v>
      </c>
      <c r="M10" s="13">
        <f>65305+68735+67465</f>
        <v>201505</v>
      </c>
      <c r="N10" s="12">
        <f>14+14+14</f>
        <v>42</v>
      </c>
      <c r="O10" s="13">
        <f>1400+1400+1400</f>
        <v>4200</v>
      </c>
      <c r="P10" s="14">
        <v>32</v>
      </c>
      <c r="Q10" s="14">
        <v>56730</v>
      </c>
      <c r="R10" s="12">
        <v>1</v>
      </c>
      <c r="S10" s="13">
        <v>549</v>
      </c>
    </row>
    <row r="11" s="2" customFormat="1" ht="45" customHeight="1" spans="1:19">
      <c r="A11" s="11" t="s">
        <v>20</v>
      </c>
      <c r="B11" s="12">
        <v>94</v>
      </c>
      <c r="C11" s="13">
        <v>177675</v>
      </c>
      <c r="D11" s="12">
        <v>3</v>
      </c>
      <c r="E11" s="13">
        <v>5928</v>
      </c>
      <c r="F11" s="12">
        <v>5</v>
      </c>
      <c r="G11" s="13">
        <v>12000</v>
      </c>
      <c r="H11" s="12">
        <v>6</v>
      </c>
      <c r="I11" s="13">
        <v>10980</v>
      </c>
      <c r="J11" s="12">
        <v>282</v>
      </c>
      <c r="K11" s="13">
        <v>136526</v>
      </c>
      <c r="L11" s="12">
        <f>206+209+209</f>
        <v>624</v>
      </c>
      <c r="M11" s="13">
        <f>47855+50155+49240</f>
        <v>147250</v>
      </c>
      <c r="N11" s="12">
        <f>43+43+43</f>
        <v>129</v>
      </c>
      <c r="O11" s="13">
        <f>4300+4300+4300</f>
        <v>12900</v>
      </c>
      <c r="P11" s="14">
        <v>37</v>
      </c>
      <c r="Q11" s="14">
        <v>58120</v>
      </c>
      <c r="R11" s="12">
        <v>5</v>
      </c>
      <c r="S11" s="13">
        <v>7686</v>
      </c>
    </row>
    <row r="12" s="2" customFormat="1" ht="45" customHeight="1" spans="1:19">
      <c r="A12" s="11" t="s">
        <v>21</v>
      </c>
      <c r="B12" s="14">
        <f>SUM(B4:B11)</f>
        <v>747</v>
      </c>
      <c r="C12" s="14">
        <f>SUM(C4:C11)</f>
        <v>1219482</v>
      </c>
      <c r="D12" s="14">
        <f>SUM(D4:D11)</f>
        <v>1777</v>
      </c>
      <c r="E12" s="14">
        <f>SUM(E4:E11)</f>
        <v>2911967.93</v>
      </c>
      <c r="F12" s="14">
        <f t="shared" ref="F12:S12" si="0">SUM(F4:F11)</f>
        <v>687</v>
      </c>
      <c r="G12" s="14">
        <f t="shared" si="0"/>
        <v>1640000</v>
      </c>
      <c r="H12" s="14">
        <f t="shared" si="0"/>
        <v>54</v>
      </c>
      <c r="I12" s="14">
        <f t="shared" si="0"/>
        <v>114680</v>
      </c>
      <c r="J12" s="14">
        <f t="shared" si="0"/>
        <v>4813</v>
      </c>
      <c r="K12" s="14">
        <f t="shared" si="0"/>
        <v>1964206</v>
      </c>
      <c r="L12" s="14">
        <f t="shared" si="0"/>
        <v>13053</v>
      </c>
      <c r="M12" s="14">
        <f t="shared" si="0"/>
        <v>3154845</v>
      </c>
      <c r="N12" s="14">
        <f t="shared" si="0"/>
        <v>2801</v>
      </c>
      <c r="O12" s="14">
        <f t="shared" si="0"/>
        <v>281500</v>
      </c>
      <c r="P12" s="14">
        <f t="shared" si="0"/>
        <v>385</v>
      </c>
      <c r="Q12" s="14">
        <f t="shared" si="0"/>
        <v>581630</v>
      </c>
      <c r="R12" s="14">
        <f t="shared" si="0"/>
        <v>523</v>
      </c>
      <c r="S12" s="14">
        <f t="shared" si="0"/>
        <v>397476</v>
      </c>
    </row>
  </sheetData>
  <mergeCells count="11">
    <mergeCell ref="A1:S1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A2:A3"/>
  </mergeCells>
  <printOptions horizontalCentered="1"/>
  <pageMargins left="0.160416666666667" right="0.160416666666667" top="0.314583333333333" bottom="0.409027777777778" header="0.275" footer="0.511805555555556"/>
  <pageSetup paperSize="8" scale="12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第二政务季度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有何不可</cp:lastModifiedBy>
  <dcterms:created xsi:type="dcterms:W3CDTF">2018-03-28T00:23:00Z</dcterms:created>
  <dcterms:modified xsi:type="dcterms:W3CDTF">2023-07-06T10:27:44Z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B0D0E04E87F44BD080BBCD644C17E9F1_13</vt:lpwstr>
  </property>
</Properties>
</file>